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<sst xmlns="http://schemas.openxmlformats.org/spreadsheetml/2006/main" count="171" uniqueCount="123">
  <si>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</si>
  <si>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</si>
  <si>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</si>
  <si>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</si>
  <si>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</si>
  <si>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</si>
  <si>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</si>
  <si>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</si>
  <si>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</si>
  <si>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</si>
  <si>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</si>
  <si>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</si>
  <si>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</si>
  <si>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</si>
  <si>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</si>
  <si>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</si>
  <si>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</si>
  <si>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</si>
  <si>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</si>
  <si>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</si>
  <si>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</si>
  <si>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</si>
  <si>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</si>
  <si>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</si>
  <si>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</si>
  <si>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</si>
  <si>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</si>
  <si>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</si>
  <si>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</si>
  <si>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</si>
  <si>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</si>
  <si>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</si>
  <si>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</si>
  <si>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</si>
  <si>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</si>
  <si>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</si>
  <si>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</si>
  <si>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</si>
  <si>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</si>
  <si>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</si>
  <si>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</si>
  <si>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</si>
  <si>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</si>
  <si>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</si>
  <si>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</si>
  <si>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</si>
  <si>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</si>
  <si>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</si>
  <si>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</si>
  <si>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</si>
  <si>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</si>
  <si>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</si>
  <si>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</si>
  <si>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</si>
  <si>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</si>
  <si>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</si>
  <si>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</si>
  <si>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</si>
  <si>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</si>
  <si>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</si>
  <si>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</si>
  <si>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</si>
  <si>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</si>
  <si>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</si>
  <si>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</si>
  <si>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</si>
  <si>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</si>
  <si>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</si>
  <si>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</si>
  <si>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</si>
  <si>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</si>
  <si>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</si>
  <si>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</si>
  <si>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</si>
  <si>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</si>
  <si>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</si>
  <si>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</si>
  <si>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</si>
  <si>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</si>
  <si>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</si>
  <si>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</si>
  <si>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</si>
  <si>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</si>
  <si>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</si>
  <si>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</si>
  <si>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</si>
  <si>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</si>
  <si>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</si>
  <si>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</si>
  <si>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</si>
  <si>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</si>
  <si>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</si>
  <si>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</si>
  <si>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</si>
  <si>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</si>
  <si>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</si>
  <si>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</si>
  <si>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</si>
  <si>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</si>
  <si>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</si>
  <si>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</si>
  <si>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</si>
  <si>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</si>
  <si>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</si>
  <si>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</si>
  <si>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</si>
  <si>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</si>
  <si>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</si>
  <si>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</si>
  <si>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</si>
  <si>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</si>
  <si>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</si>
  <si>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</si>
  <si>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</si>
  <si>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</si>
  <si>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</si>
  <si>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</si>
  <si>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</si>
  <si>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</si>
  <si>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</si>
  <si>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</si>
  <si>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в т.ч. трансферти населенню</t>
  </si>
  <si>
    <t>Аналіз використання коштів міського бюджету за 2015 рік станом на 29.10.2015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</si>
</sst>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46093878"/>
        <c:axId val="12191719"/>
      </c:bar3DChart>
      <c:catAx>
        <c:axId val="460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91719"/>
        <c:crosses val="autoZero"/>
        <c:auto val="1"/>
        <c:lblOffset val="100"/>
        <c:tickLblSkip val="1"/>
        <c:noMultiLvlLbl val="0"/>
      </c:catAx>
      <c:valAx>
        <c:axId val="12191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3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42616608"/>
        <c:axId val="48005153"/>
      </c:bar3D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05153"/>
        <c:crosses val="autoZero"/>
        <c:auto val="1"/>
        <c:lblOffset val="100"/>
        <c:tickLblSkip val="1"/>
        <c:noMultiLvlLbl val="0"/>
      </c:catAx>
      <c:valAx>
        <c:axId val="48005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6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29393194"/>
        <c:axId val="63212155"/>
      </c:bar3D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1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32038484"/>
        <c:axId val="19910901"/>
      </c:bar3D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10901"/>
        <c:crosses val="autoZero"/>
        <c:auto val="1"/>
        <c:lblOffset val="100"/>
        <c:tickLblSkip val="1"/>
        <c:noMultiLvlLbl val="0"/>
      </c:catAx>
      <c:valAx>
        <c:axId val="19910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8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44980382"/>
        <c:axId val="2170255"/>
      </c:bar3D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0255"/>
        <c:crosses val="autoZero"/>
        <c:auto val="1"/>
        <c:lblOffset val="100"/>
        <c:tickLblSkip val="2"/>
        <c:noMultiLvlLbl val="0"/>
      </c:catAx>
      <c:valAx>
        <c:axId val="2170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03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19532296"/>
        <c:axId val="41572937"/>
      </c:bar3D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38612114"/>
        <c:axId val="11964707"/>
      </c:bar3D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964707"/>
        <c:crosses val="autoZero"/>
        <c:auto val="1"/>
        <c:lblOffset val="100"/>
        <c:tickLblSkip val="1"/>
        <c:noMultiLvlLbl val="0"/>
      </c:catAx>
      <c:valAx>
        <c:axId val="11964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2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40573500"/>
        <c:axId val="29617181"/>
      </c:bar3DChart>
      <c:catAx>
        <c:axId val="4057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17181"/>
        <c:crosses val="autoZero"/>
        <c:auto val="1"/>
        <c:lblOffset val="100"/>
        <c:tickLblSkip val="1"/>
        <c:noMultiLvlLbl val="0"/>
      </c:catAx>
      <c:valAx>
        <c:axId val="29617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3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65228038"/>
        <c:axId val="50181431"/>
      </c:bar3D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81431"/>
        <c:crosses val="autoZero"/>
        <c:auto val="1"/>
        <c:lblOffset val="100"/>
        <c:tickLblSkip val="1"/>
        <c:noMultiLvlLbl val="0"/>
      </c:catAx>
      <c:valAx>
        <c:axId val="50181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</f>
        <v>278748.8</v>
      </c>
      <c r="E6" s="3">
        <f>D6/D149*100</f>
        <v>35.81471570290553</v>
      </c>
      <c r="F6" s="3">
        <f>D6/B6*100</f>
        <v>93.84868463137424</v>
      </c>
      <c r="G6" s="3">
        <f aca="true" t="shared" si="0" ref="G6:G43">D6/C6*100</f>
        <v>76.75034210837885</v>
      </c>
      <c r="H6" s="3">
        <f>B6-D6</f>
        <v>18270.600000000035</v>
      </c>
      <c r="I6" s="3">
        <f aca="true" t="shared" si="1" ref="I6:I43">C6-D6</f>
        <v>84440.19999999995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</f>
        <v>141121.00000000003</v>
      </c>
      <c r="E7" s="107">
        <f>D7/D6*100</f>
        <v>50.62658565705037</v>
      </c>
      <c r="F7" s="107">
        <f>D7/B7*100</f>
        <v>94.3005125950299</v>
      </c>
      <c r="G7" s="107">
        <f>D7/C7*100</f>
        <v>78.21479541644152</v>
      </c>
      <c r="H7" s="107">
        <f>B7-D7</f>
        <v>8529.29999999996</v>
      </c>
      <c r="I7" s="107">
        <f t="shared" si="1"/>
        <v>39306.49999999997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</f>
        <v>221399.99999999994</v>
      </c>
      <c r="E8" s="1">
        <f>D8/D6*100</f>
        <v>79.42635089370786</v>
      </c>
      <c r="F8" s="1">
        <f>D8/B8*100</f>
        <v>97.62533214219256</v>
      </c>
      <c r="G8" s="1">
        <f t="shared" si="0"/>
        <v>80.42352028350922</v>
      </c>
      <c r="H8" s="1">
        <f>B8-D8</f>
        <v>5385.400000000052</v>
      </c>
      <c r="I8" s="1">
        <f t="shared" si="1"/>
        <v>53892.60000000009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0.009793764134589997</v>
      </c>
      <c r="F9" s="135">
        <f>D9/B9*100</f>
        <v>62.47139588100686</v>
      </c>
      <c r="G9" s="1">
        <f t="shared" si="0"/>
        <v>60.39823008849557</v>
      </c>
      <c r="H9" s="1">
        <f aca="true" t="shared" si="2" ref="H9:H43">B9-D9</f>
        <v>16.400000000000002</v>
      </c>
      <c r="I9" s="1">
        <f t="shared" si="1"/>
        <v>17.900000000000002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</f>
        <v>15458.1</v>
      </c>
      <c r="E10" s="1">
        <f>D10/D6*100</f>
        <v>5.545530599593613</v>
      </c>
      <c r="F10" s="1">
        <f aca="true" t="shared" si="3" ref="F10:F41">D10/B10*100</f>
        <v>88.35421477400033</v>
      </c>
      <c r="G10" s="1">
        <f t="shared" si="0"/>
        <v>69.91578318920288</v>
      </c>
      <c r="H10" s="1">
        <f t="shared" si="2"/>
        <v>2037.4999999999982</v>
      </c>
      <c r="I10" s="1">
        <f t="shared" si="1"/>
        <v>6651.499999999998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</f>
        <v>38766.90000000001</v>
      </c>
      <c r="E11" s="1">
        <f>D11/D6*100</f>
        <v>13.907467942462896</v>
      </c>
      <c r="F11" s="1">
        <f t="shared" si="3"/>
        <v>79.71446901435677</v>
      </c>
      <c r="G11" s="1">
        <f t="shared" si="0"/>
        <v>63.08720791151138</v>
      </c>
      <c r="H11" s="1">
        <f t="shared" si="2"/>
        <v>9865.299999999996</v>
      </c>
      <c r="I11" s="1">
        <f t="shared" si="1"/>
        <v>22682.79999999999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0.07691512932073609</v>
      </c>
      <c r="F12" s="1">
        <f t="shared" si="3"/>
        <v>83.16524437548486</v>
      </c>
      <c r="G12" s="1">
        <f t="shared" si="0"/>
        <v>78.04878048780488</v>
      </c>
      <c r="H12" s="1">
        <f t="shared" si="2"/>
        <v>43.400000000000034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2882.1000000000363</v>
      </c>
      <c r="E13" s="1">
        <f>D13/D6*100</f>
        <v>1.0339416707803</v>
      </c>
      <c r="F13" s="1">
        <f t="shared" si="3"/>
        <v>75.75104476042827</v>
      </c>
      <c r="G13" s="1">
        <f t="shared" si="0"/>
        <v>71.74400079657704</v>
      </c>
      <c r="H13" s="1">
        <f t="shared" si="2"/>
        <v>922.5999999999926</v>
      </c>
      <c r="I13" s="1">
        <f t="shared" si="1"/>
        <v>1135.0999999998853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</f>
        <v>191335.49999999997</v>
      </c>
      <c r="E18" s="3">
        <f>D18/D149*100</f>
        <v>24.58351941379938</v>
      </c>
      <c r="F18" s="3">
        <f>D18/B18*100</f>
        <v>96.22484373279097</v>
      </c>
      <c r="G18" s="3">
        <f t="shared" si="0"/>
        <v>78.1464232283392</v>
      </c>
      <c r="H18" s="3">
        <f>B18-D18</f>
        <v>7506.600000000035</v>
      </c>
      <c r="I18" s="3">
        <f t="shared" si="1"/>
        <v>53506.80000000005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</f>
        <v>166615.79999999996</v>
      </c>
      <c r="E19" s="107">
        <f>D19/D18*100</f>
        <v>87.08044246885706</v>
      </c>
      <c r="F19" s="107">
        <f t="shared" si="3"/>
        <v>96.86435741302508</v>
      </c>
      <c r="G19" s="107">
        <f t="shared" si="0"/>
        <v>86.61463003828666</v>
      </c>
      <c r="H19" s="107">
        <f t="shared" si="2"/>
        <v>5393.600000000035</v>
      </c>
      <c r="I19" s="107">
        <f t="shared" si="1"/>
        <v>25748.70000000004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</f>
        <v>154767.7</v>
      </c>
      <c r="E20" s="1">
        <f>D20/D18*100</f>
        <v>80.88812583132771</v>
      </c>
      <c r="F20" s="1">
        <f t="shared" si="3"/>
        <v>97.2292670913901</v>
      </c>
      <c r="G20" s="1">
        <f t="shared" si="0"/>
        <v>81.0832319144823</v>
      </c>
      <c r="H20" s="1">
        <f t="shared" si="2"/>
        <v>4410.399999999994</v>
      </c>
      <c r="I20" s="1">
        <f t="shared" si="1"/>
        <v>36107.399999999994</v>
      </c>
    </row>
    <row r="21" spans="1:9" ht="18">
      <c r="A21" s="29" t="s">
        <v>2</v>
      </c>
      <c r="B21" s="49">
        <f>10663.9+50</f>
        <v>10713.9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</f>
        <v>9339.2</v>
      </c>
      <c r="E21" s="1">
        <f>D21/D18*100</f>
        <v>4.881059709254164</v>
      </c>
      <c r="F21" s="1">
        <f t="shared" si="3"/>
        <v>87.16900475083771</v>
      </c>
      <c r="G21" s="1">
        <f t="shared" si="0"/>
        <v>70.91591112731028</v>
      </c>
      <c r="H21" s="1">
        <f t="shared" si="2"/>
        <v>1374.699999999999</v>
      </c>
      <c r="I21" s="1">
        <f t="shared" si="1"/>
        <v>3830.199999999999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</f>
        <v>2700.6999999999994</v>
      </c>
      <c r="E22" s="1">
        <f>D22/D18*100</f>
        <v>1.4114996955609387</v>
      </c>
      <c r="F22" s="1">
        <f t="shared" si="3"/>
        <v>97.41027953110908</v>
      </c>
      <c r="G22" s="1">
        <f t="shared" si="0"/>
        <v>83.01417022715394</v>
      </c>
      <c r="H22" s="1">
        <f t="shared" si="2"/>
        <v>71.80000000000064</v>
      </c>
      <c r="I22" s="1">
        <f t="shared" si="1"/>
        <v>552.6000000000008</v>
      </c>
    </row>
    <row r="23" spans="1:9" ht="18">
      <c r="A23" s="29" t="s">
        <v>0</v>
      </c>
      <c r="B23" s="49">
        <f>16125-66.5-6.8</f>
        <v>16051.7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</f>
        <v>15419.3</v>
      </c>
      <c r="E23" s="1">
        <f>D23/D18*100</f>
        <v>8.058776337898614</v>
      </c>
      <c r="F23" s="1">
        <f t="shared" si="3"/>
        <v>96.06023038058274</v>
      </c>
      <c r="G23" s="1">
        <f t="shared" si="0"/>
        <v>60.177574835109084</v>
      </c>
      <c r="H23" s="1">
        <f t="shared" si="2"/>
        <v>632.4000000000015</v>
      </c>
      <c r="I23" s="1">
        <f t="shared" si="1"/>
        <v>10203.7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111+58.1+166.1+55.7+24.9+10.1-0.1+89.8+44.2+0.1+106.9+106.7+78.8+27.8+48.4+56.6+13.9-0.2+32.5+28.8+69.2</f>
        <v>1129.2999999999997</v>
      </c>
      <c r="E24" s="1">
        <f>D24/D18*100</f>
        <v>0.5902197971625756</v>
      </c>
      <c r="F24" s="1">
        <f t="shared" si="3"/>
        <v>96.44717738491755</v>
      </c>
      <c r="G24" s="1">
        <f t="shared" si="0"/>
        <v>73.90223152935016</v>
      </c>
      <c r="H24" s="1">
        <f t="shared" si="2"/>
        <v>41.600000000000364</v>
      </c>
      <c r="I24" s="1">
        <f t="shared" si="1"/>
        <v>398.8000000000002</v>
      </c>
    </row>
    <row r="25" spans="1:9" ht="18.75" thickBot="1">
      <c r="A25" s="29" t="s">
        <v>34</v>
      </c>
      <c r="B25" s="50">
        <f>B18-B20-B21-B22-B23-B24</f>
        <v>8954.999999999998</v>
      </c>
      <c r="C25" s="50">
        <f>C18-C20-C21-C22-C23-C24</f>
        <v>10393.400000000007</v>
      </c>
      <c r="D25" s="50">
        <f>D18-D20-D21-D22-D23-D24</f>
        <v>7979.299999999959</v>
      </c>
      <c r="E25" s="1">
        <f>D25/D18*100</f>
        <v>4.170318628795995</v>
      </c>
      <c r="F25" s="1">
        <f t="shared" si="3"/>
        <v>89.10441094360648</v>
      </c>
      <c r="G25" s="1">
        <f t="shared" si="0"/>
        <v>76.77275963592236</v>
      </c>
      <c r="H25" s="1">
        <f t="shared" si="2"/>
        <v>975.7000000000389</v>
      </c>
      <c r="I25" s="1">
        <f t="shared" si="1"/>
        <v>2414.1000000000477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</f>
        <v>35644.19999999998</v>
      </c>
      <c r="E33" s="3">
        <f>D33/D149*100</f>
        <v>4.579703623683779</v>
      </c>
      <c r="F33" s="3">
        <f>D33/B33*100</f>
        <v>95.07300340878172</v>
      </c>
      <c r="G33" s="3">
        <f t="shared" si="0"/>
        <v>79.32779617562224</v>
      </c>
      <c r="H33" s="3">
        <f t="shared" si="2"/>
        <v>1847.2000000000116</v>
      </c>
      <c r="I33" s="3">
        <f t="shared" si="1"/>
        <v>9288.600000000013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</f>
        <v>26091.300000000003</v>
      </c>
      <c r="E34" s="1">
        <f>D34/D33*100</f>
        <v>73.19928627939473</v>
      </c>
      <c r="F34" s="1">
        <f t="shared" si="3"/>
        <v>96.41982106496282</v>
      </c>
      <c r="G34" s="1">
        <f t="shared" si="0"/>
        <v>81.10192409312737</v>
      </c>
      <c r="H34" s="1">
        <f t="shared" si="2"/>
        <v>968.7999999999956</v>
      </c>
      <c r="I34" s="1">
        <f t="shared" si="1"/>
        <v>6079.699999999997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</f>
        <v>1306.7000000000003</v>
      </c>
      <c r="E36" s="1">
        <f>D36/D33*100</f>
        <v>3.6659540682635634</v>
      </c>
      <c r="F36" s="1">
        <f t="shared" si="3"/>
        <v>69.18149089368913</v>
      </c>
      <c r="G36" s="1">
        <f t="shared" si="0"/>
        <v>48.866866118175025</v>
      </c>
      <c r="H36" s="1">
        <f t="shared" si="2"/>
        <v>582.0999999999997</v>
      </c>
      <c r="I36" s="1">
        <f t="shared" si="1"/>
        <v>1367.2999999999997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19+12.3+0.1+11.9+3.2+10.7+22.4+14.8+37.3+30.8+8.3+7.2+2+25.1+13.4+51+75.3+5+2.8+24.5+38+3.4+3+54.3+34.4+35.4+45.5</f>
        <v>591.1</v>
      </c>
      <c r="E37" s="19">
        <f>D37/D33*100</f>
        <v>1.6583343152602676</v>
      </c>
      <c r="F37" s="19">
        <f t="shared" si="3"/>
        <v>95.29260035466709</v>
      </c>
      <c r="G37" s="19">
        <f t="shared" si="0"/>
        <v>90.59003831417624</v>
      </c>
      <c r="H37" s="19">
        <f t="shared" si="2"/>
        <v>29.200000000000045</v>
      </c>
      <c r="I37" s="19">
        <f t="shared" si="1"/>
        <v>61.39999999999998</v>
      </c>
    </row>
    <row r="38" spans="1:9" ht="18">
      <c r="A38" s="29" t="s">
        <v>15</v>
      </c>
      <c r="B38" s="49">
        <f>40.4+27.4</f>
        <v>67.8</v>
      </c>
      <c r="C38" s="50">
        <f>47.2+27.4</f>
        <v>74.6</v>
      </c>
      <c r="D38" s="50">
        <f>3.4+3.4+3.4+3.4+3.4+50.8</f>
        <v>67.8</v>
      </c>
      <c r="E38" s="1">
        <f>D38/D33*100</f>
        <v>0.19021327452993764</v>
      </c>
      <c r="F38" s="1">
        <f t="shared" si="3"/>
        <v>100</v>
      </c>
      <c r="G38" s="1">
        <f t="shared" si="0"/>
        <v>90.88471849865952</v>
      </c>
      <c r="H38" s="1">
        <f t="shared" si="2"/>
        <v>0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7854.399999999996</v>
      </c>
      <c r="C39" s="49">
        <f>C33-C34-C36-C37-C35-C38</f>
        <v>9360.699999999995</v>
      </c>
      <c r="D39" s="49">
        <f>D33-D34-D36-D37-D35-D38</f>
        <v>7587.299999999978</v>
      </c>
      <c r="E39" s="1">
        <f>D39/D33*100</f>
        <v>21.286212062551503</v>
      </c>
      <c r="F39" s="1">
        <f t="shared" si="3"/>
        <v>96.59935832145017</v>
      </c>
      <c r="G39" s="1">
        <f t="shared" si="0"/>
        <v>81.05483564263338</v>
      </c>
      <c r="H39" s="1">
        <f>B39-D39</f>
        <v>267.10000000001764</v>
      </c>
      <c r="I39" s="1">
        <f t="shared" si="1"/>
        <v>1773.400000000017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</f>
        <v>603.4000000000001</v>
      </c>
      <c r="E43" s="3">
        <f>D43/D149*100</f>
        <v>0.0775271479379757</v>
      </c>
      <c r="F43" s="3">
        <f>D43/B43*100</f>
        <v>87.31008537114747</v>
      </c>
      <c r="G43" s="3">
        <f t="shared" si="0"/>
        <v>73.41525733057551</v>
      </c>
      <c r="H43" s="3">
        <f t="shared" si="2"/>
        <v>87.69999999999993</v>
      </c>
      <c r="I43" s="3">
        <f t="shared" si="1"/>
        <v>218.4999999999999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</f>
        <v>5918.699999999998</v>
      </c>
      <c r="E45" s="3">
        <f>D45/D149*100</f>
        <v>0.7604572928413931</v>
      </c>
      <c r="F45" s="3">
        <f>D45/B45*100</f>
        <v>98.29441658086157</v>
      </c>
      <c r="G45" s="3">
        <f aca="true" t="shared" si="4" ref="G45:G75">D45/C45*100</f>
        <v>78.59741846382659</v>
      </c>
      <c r="H45" s="3">
        <f>B45-D45</f>
        <v>102.70000000000164</v>
      </c>
      <c r="I45" s="3">
        <f aca="true" t="shared" si="5" ref="I45:I76">C45-D45</f>
        <v>1611.7000000000035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</f>
        <v>5235.9</v>
      </c>
      <c r="E46" s="1">
        <f>D46/D45*100</f>
        <v>88.46368290334028</v>
      </c>
      <c r="F46" s="1">
        <f aca="true" t="shared" si="6" ref="F46:F73">D46/B46*100</f>
        <v>99.39820791252181</v>
      </c>
      <c r="G46" s="1">
        <f t="shared" si="4"/>
        <v>80.29905682079594</v>
      </c>
      <c r="H46" s="1">
        <f aca="true" t="shared" si="7" ref="H46:H73">B46-D46</f>
        <v>31.700000000000728</v>
      </c>
      <c r="I46" s="1">
        <f t="shared" si="5"/>
        <v>1284.6000000000004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0.01689560207477994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3.8+1+5.7-0.1+1.3+4.1-0.1+4.6+1.1+4.8+5.5+2+1.7+4.3</f>
        <v>39.7</v>
      </c>
      <c r="E48" s="1">
        <f>D48/D45*100</f>
        <v>0.6707554023687637</v>
      </c>
      <c r="F48" s="1">
        <f t="shared" si="6"/>
        <v>83.22851153039832</v>
      </c>
      <c r="G48" s="1">
        <f t="shared" si="4"/>
        <v>65.9468438538206</v>
      </c>
      <c r="H48" s="1">
        <f t="shared" si="7"/>
        <v>8</v>
      </c>
      <c r="I48" s="1">
        <f t="shared" si="5"/>
        <v>20.5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4.7+90.3+4.8+67.1+3.1+1.1+45.6+36.3+2.7+2+0.1+34.4+3.4+0.5+2.5+1.1+0.5+0.5+1.4+1.1+0.5+1.9+0.9+0.4+1.5+1.2+0.1+0.4+2.2+1.9</f>
        <v>314.1999999999998</v>
      </c>
      <c r="E49" s="1">
        <f>D49/D45*100</f>
        <v>5.308598171895854</v>
      </c>
      <c r="F49" s="1">
        <f t="shared" si="6"/>
        <v>90.59976931949245</v>
      </c>
      <c r="G49" s="1">
        <f t="shared" si="4"/>
        <v>58.347260909934974</v>
      </c>
      <c r="H49" s="1">
        <f t="shared" si="7"/>
        <v>32.60000000000019</v>
      </c>
      <c r="I49" s="1">
        <f t="shared" si="5"/>
        <v>224.30000000000018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327.89999999999856</v>
      </c>
      <c r="E50" s="1">
        <f>D50/D45*100</f>
        <v>5.540067920320317</v>
      </c>
      <c r="F50" s="1">
        <f t="shared" si="6"/>
        <v>91.51548981300564</v>
      </c>
      <c r="G50" s="1">
        <f t="shared" si="4"/>
        <v>79.97560975609692</v>
      </c>
      <c r="H50" s="1">
        <f t="shared" si="7"/>
        <v>30.400000000000716</v>
      </c>
      <c r="I50" s="1">
        <f t="shared" si="5"/>
        <v>82.10000000000292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</f>
        <v>11145.300000000003</v>
      </c>
      <c r="E51" s="3">
        <f>D51/D149*100</f>
        <v>1.4319909213011612</v>
      </c>
      <c r="F51" s="3">
        <f>D51/B51*100</f>
        <v>91.33021395851945</v>
      </c>
      <c r="G51" s="3">
        <f t="shared" si="4"/>
        <v>74.01433096697504</v>
      </c>
      <c r="H51" s="3">
        <f>B51-D51</f>
        <v>1057.9999999999964</v>
      </c>
      <c r="I51" s="3">
        <f t="shared" si="5"/>
        <v>3912.999999999998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</f>
        <v>7489.400000000001</v>
      </c>
      <c r="E52" s="1">
        <f>D52/D51*100</f>
        <v>67.19783227010487</v>
      </c>
      <c r="F52" s="1">
        <f t="shared" si="6"/>
        <v>98.85691657866948</v>
      </c>
      <c r="G52" s="1">
        <f t="shared" si="4"/>
        <v>79.36629046786415</v>
      </c>
      <c r="H52" s="1">
        <f t="shared" si="7"/>
        <v>86.59999999999945</v>
      </c>
      <c r="I52" s="1">
        <f t="shared" si="5"/>
        <v>1947.0999999999995</v>
      </c>
    </row>
    <row r="53" spans="1:9" ht="18">
      <c r="A53" s="29" t="s">
        <v>2</v>
      </c>
      <c r="B53" s="49">
        <v>7.6</v>
      </c>
      <c r="C53" s="50">
        <v>10.9</v>
      </c>
      <c r="D53" s="51">
        <f>1.4+1.4</f>
        <v>2.8</v>
      </c>
      <c r="E53" s="1">
        <f>D53/D51*100</f>
        <v>0.025122697459915834</v>
      </c>
      <c r="F53" s="1">
        <f t="shared" si="6"/>
        <v>36.84210526315789</v>
      </c>
      <c r="G53" s="1">
        <f t="shared" si="4"/>
        <v>25.688073394495408</v>
      </c>
      <c r="H53" s="1">
        <f t="shared" si="7"/>
        <v>4.8</v>
      </c>
      <c r="I53" s="1">
        <f t="shared" si="5"/>
        <v>8.100000000000001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1.7+1.5+4.6+9.7+8-0.1+0.1+5.9+12.1+0.1+17.6+12.8+4+10.7+8.4+14.1+1.9+4.9+0.7+2.4+2.3+3.8+1+1.4+3.6+2.3+15.6+9.1</f>
        <v>160.20000000000002</v>
      </c>
      <c r="E54" s="1">
        <f>D54/D51*100</f>
        <v>1.4373771903851846</v>
      </c>
      <c r="F54" s="1">
        <f t="shared" si="6"/>
        <v>75.24659464537342</v>
      </c>
      <c r="G54" s="1">
        <f t="shared" si="4"/>
        <v>60.75085324232082</v>
      </c>
      <c r="H54" s="1">
        <f t="shared" si="7"/>
        <v>52.69999999999999</v>
      </c>
      <c r="I54" s="1">
        <f t="shared" si="5"/>
        <v>103.49999999999997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1.1+7.6+5.9+0.3+0.2+6.8+0.3+67.1+16.4-0.1+19.5+19.3+76.2+4.5+12.1+86.4+1+0.1+7.3+44.6+0.6+0.7+4.7+3.3+0.6+3.6+2.4+6.1+0.1+1.4+1.4+0.4+0.1+0.5+4.8+1.4+0.3+5.7+0.1+0.9+0.8+1.1+0.2+6.4+0.7+1+8.2</f>
        <v>434.1000000000001</v>
      </c>
      <c r="E55" s="1">
        <f>D55/D51*100</f>
        <v>3.8949153454819516</v>
      </c>
      <c r="F55" s="1">
        <f t="shared" si="6"/>
        <v>87.1686746987952</v>
      </c>
      <c r="G55" s="1">
        <f t="shared" si="4"/>
        <v>61.09781843771993</v>
      </c>
      <c r="H55" s="1">
        <f t="shared" si="7"/>
        <v>63.89999999999992</v>
      </c>
      <c r="I55" s="1">
        <f t="shared" si="5"/>
        <v>276.3999999999999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3058.8000000000025</v>
      </c>
      <c r="E56" s="1">
        <f>D56/D51*100</f>
        <v>27.444752496568075</v>
      </c>
      <c r="F56" s="1">
        <f t="shared" si="6"/>
        <v>78.25419566107253</v>
      </c>
      <c r="G56" s="1">
        <f t="shared" si="4"/>
        <v>65.96933163672443</v>
      </c>
      <c r="H56" s="1">
        <f t="shared" si="7"/>
        <v>849.9999999999968</v>
      </c>
      <c r="I56" s="1">
        <f>C56-D56</f>
        <v>1577.8999999999992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36.1+65.6+6.5+0.4+1.3+60.3+3+39.2+0.1+14.1+69.1+5.2-0.1+1.8+81+43+6.1+66+42.4+63.1+71.4+46.8+10.3+27.4+2.3+82.5+2.8+0.1+44.9+0.6+7.5+171.3-0.1+367.2+95.8+11.5+311.3+2+93.8+64.9+129.4+50.3+170.3+51.7+1.1+3.7+105.6+80.3+0.1+0.5+56.7+4.1+474.6+79.9+0.1+1424.2+42.1+1.3+1.7+92.5</f>
        <v>4788.7</v>
      </c>
      <c r="E58" s="3">
        <f>D58/D149*100</f>
        <v>0.6152705557351411</v>
      </c>
      <c r="F58" s="3">
        <f>D58/B58*100</f>
        <v>91.8783576362241</v>
      </c>
      <c r="G58" s="3">
        <f t="shared" si="4"/>
        <v>85.10218588946152</v>
      </c>
      <c r="H58" s="3">
        <f>B58-D58</f>
        <v>423.3000000000002</v>
      </c>
      <c r="I58" s="3">
        <f t="shared" si="5"/>
        <v>838.3000000000002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36.1+65.6+39.2+69.1+1.8+43+66+41.2+71.4+46.8+1.2+82.5+0.1+44.9+89.3+53.8+64.9+50.3+105.6+56.7+78.9+42.1+92.5</f>
        <v>1242.9999999999998</v>
      </c>
      <c r="E59" s="1">
        <f>D59/D58*100</f>
        <v>25.956940296949067</v>
      </c>
      <c r="F59" s="1">
        <f t="shared" si="6"/>
        <v>95.92529711375211</v>
      </c>
      <c r="G59" s="1">
        <f t="shared" si="4"/>
        <v>79.30836470363043</v>
      </c>
      <c r="H59" s="1">
        <f t="shared" si="7"/>
        <v>52.80000000000018</v>
      </c>
      <c r="I59" s="1">
        <f t="shared" si="5"/>
        <v>324.3000000000002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6.187483032973459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1.3+56.1+4.9+63.5+3.5+0.7+63-0.1+10.3+25.7+2.8+0.3+7.3+0.2+1+0.1+0.3+1+0.2+2.3+0.3+1.5</f>
        <v>246.20000000000005</v>
      </c>
      <c r="E61" s="1">
        <f>D61/D58*100</f>
        <v>5.141270073297556</v>
      </c>
      <c r="F61" s="1">
        <f t="shared" si="6"/>
        <v>74.38066465256799</v>
      </c>
      <c r="G61" s="1">
        <f t="shared" si="4"/>
        <v>52.96901893287437</v>
      </c>
      <c r="H61" s="1">
        <f t="shared" si="7"/>
        <v>84.79999999999995</v>
      </c>
      <c r="I61" s="1">
        <f t="shared" si="5"/>
        <v>218.59999999999997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</f>
        <v>2871.7</v>
      </c>
      <c r="E62" s="1">
        <f>D62/D58*100</f>
        <v>59.968258608808235</v>
      </c>
      <c r="F62" s="1">
        <f>D62/B62*100</f>
        <v>92.94429879923617</v>
      </c>
      <c r="G62" s="1">
        <f t="shared" si="4"/>
        <v>92.94429879923615</v>
      </c>
      <c r="H62" s="1">
        <f t="shared" si="7"/>
        <v>218</v>
      </c>
      <c r="I62" s="1">
        <f t="shared" si="5"/>
        <v>218.00000000000045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131.50000000000017</v>
      </c>
      <c r="E63" s="1">
        <f>D63/D58*100</f>
        <v>2.746047987971687</v>
      </c>
      <c r="F63" s="1">
        <f t="shared" si="6"/>
        <v>67.2290388548058</v>
      </c>
      <c r="G63" s="1">
        <f t="shared" si="4"/>
        <v>64.05260594252341</v>
      </c>
      <c r="H63" s="1">
        <f t="shared" si="7"/>
        <v>64.09999999999985</v>
      </c>
      <c r="I63" s="1">
        <f t="shared" si="5"/>
        <v>73.79999999999922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270.3</v>
      </c>
      <c r="E68" s="42">
        <f>D68/D149*100</f>
        <v>0.0347291814511681</v>
      </c>
      <c r="F68" s="111">
        <f>D68/B68*100</f>
        <v>77.49426605504587</v>
      </c>
      <c r="G68" s="3">
        <f t="shared" si="4"/>
        <v>70.33567525370803</v>
      </c>
      <c r="H68" s="3">
        <f>B68-D68</f>
        <v>78.5</v>
      </c>
      <c r="I68" s="3">
        <f t="shared" si="5"/>
        <v>114.00000000000006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</f>
        <v>258.90000000000003</v>
      </c>
      <c r="E69" s="1">
        <f>D69/D68*100</f>
        <v>95.78246392896781</v>
      </c>
      <c r="F69" s="1">
        <f t="shared" si="6"/>
        <v>83.62403100775194</v>
      </c>
      <c r="G69" s="1">
        <f t="shared" si="4"/>
        <v>83.62403100775194</v>
      </c>
      <c r="H69" s="1">
        <f t="shared" si="7"/>
        <v>50.69999999999999</v>
      </c>
      <c r="I69" s="1">
        <f t="shared" si="5"/>
        <v>50.69999999999999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4.40324449594438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36671.5+50.5+277.1+1482.7+43.6</f>
        <v>38525.399999999994</v>
      </c>
      <c r="E89" s="3">
        <f>D89/D149*100</f>
        <v>4.949891258153278</v>
      </c>
      <c r="F89" s="3">
        <f aca="true" t="shared" si="10" ref="F89:F95">D89/B89*100</f>
        <v>92.82177681081899</v>
      </c>
      <c r="G89" s="3">
        <f t="shared" si="8"/>
        <v>76.12346396201472</v>
      </c>
      <c r="H89" s="3">
        <f aca="true" t="shared" si="11" ref="H89:H95">B89-D89</f>
        <v>2979.30000000001</v>
      </c>
      <c r="I89" s="3">
        <f t="shared" si="9"/>
        <v>12083.700000000004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</f>
        <v>33135.30000000001</v>
      </c>
      <c r="E90" s="1">
        <f>D90/D89*100</f>
        <v>86.00897070504139</v>
      </c>
      <c r="F90" s="1">
        <f t="shared" si="10"/>
        <v>96.91631373283107</v>
      </c>
      <c r="G90" s="1">
        <f t="shared" si="8"/>
        <v>80.03695652173916</v>
      </c>
      <c r="H90" s="1">
        <f t="shared" si="11"/>
        <v>1054.2999999999884</v>
      </c>
      <c r="I90" s="1">
        <f t="shared" si="9"/>
        <v>8264.69999999999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</f>
        <v>1157.3000000000002</v>
      </c>
      <c r="E91" s="1">
        <f>D91/D89*100</f>
        <v>3.0039921713986106</v>
      </c>
      <c r="F91" s="1">
        <f t="shared" si="10"/>
        <v>66.54208831646736</v>
      </c>
      <c r="G91" s="1">
        <f t="shared" si="8"/>
        <v>44.94194400217468</v>
      </c>
      <c r="H91" s="1">
        <f t="shared" si="11"/>
        <v>581.8999999999999</v>
      </c>
      <c r="I91" s="1">
        <f t="shared" si="9"/>
        <v>1417.7999999999997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4232.799999999984</v>
      </c>
      <c r="E93" s="1">
        <f>D93/D89*100</f>
        <v>10.98703712356</v>
      </c>
      <c r="F93" s="1">
        <f t="shared" si="10"/>
        <v>75.91240875912372</v>
      </c>
      <c r="G93" s="1">
        <f>D93/C93*100</f>
        <v>63.80464274947219</v>
      </c>
      <c r="H93" s="1">
        <f t="shared" si="11"/>
        <v>1343.1000000000222</v>
      </c>
      <c r="I93" s="1">
        <f>C93-D93</f>
        <v>2401.2000000000144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</f>
        <v>47157.400000000016</v>
      </c>
      <c r="E94" s="120">
        <f>D94/D149*100</f>
        <v>6.058963749039271</v>
      </c>
      <c r="F94" s="124">
        <f t="shared" si="10"/>
        <v>95.20708076089112</v>
      </c>
      <c r="G94" s="119">
        <f>D94/C94*100</f>
        <v>84.40981470343962</v>
      </c>
      <c r="H94" s="125">
        <f t="shared" si="11"/>
        <v>2373.999999999978</v>
      </c>
      <c r="I94" s="120">
        <f>C94-D94</f>
        <v>8709.799999999981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600+69+9+48.5+2.5+299.7+50.5+190.4+1.3+10.6+6.7+53.3-0.1+0.9+266.8+7.4+4.8+52.9+0.1+200.2+15.7+7.1+5.9+55+13+150.2+100.5+23.9+52.6+56+166.1+18.9+16.3+57+182.9+5.3+14+56.5+0.5+15+250.5+29.4+17.9+58.3</f>
        <v>3243.000000000001</v>
      </c>
      <c r="E95" s="132">
        <f>D95/D94*100</f>
        <v>6.876969468206474</v>
      </c>
      <c r="F95" s="133">
        <f t="shared" si="10"/>
        <v>79.85717803496678</v>
      </c>
      <c r="G95" s="134">
        <f>D95/C95*100</f>
        <v>66.33665391617406</v>
      </c>
      <c r="H95" s="123">
        <f t="shared" si="11"/>
        <v>817.9999999999991</v>
      </c>
      <c r="I95" s="96">
        <f>C95-D95</f>
        <v>1645.699999999999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</f>
        <v>5944.007000000001</v>
      </c>
      <c r="E101" s="25">
        <f>D101/D149*100</f>
        <v>0.7637088333333828</v>
      </c>
      <c r="F101" s="25">
        <f>D101/B101*100</f>
        <v>71.75892458319754</v>
      </c>
      <c r="G101" s="25">
        <f aca="true" t="shared" si="12" ref="G101:G147">D101/C101*100</f>
        <v>57.40450620980049</v>
      </c>
      <c r="H101" s="25">
        <f aca="true" t="shared" si="13" ref="H101:H106">B101-D101</f>
        <v>2339.292999999998</v>
      </c>
      <c r="I101" s="25">
        <f aca="true" t="shared" si="14" ref="I101:I147">C101-D101</f>
        <v>4410.592999999999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</f>
        <v>5452.499999999999</v>
      </c>
      <c r="E103" s="1">
        <f>D103/D101*100</f>
        <v>91.73104944190001</v>
      </c>
      <c r="F103" s="1">
        <f aca="true" t="shared" si="15" ref="F103:F147">D103/B103*100</f>
        <v>73.18595473947008</v>
      </c>
      <c r="G103" s="1">
        <f t="shared" si="12"/>
        <v>58.5164039107524</v>
      </c>
      <c r="H103" s="1">
        <f t="shared" si="13"/>
        <v>1997.7000000000007</v>
      </c>
      <c r="I103" s="1">
        <f t="shared" si="14"/>
        <v>3865.4000000000024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491.50700000000234</v>
      </c>
      <c r="E105" s="96">
        <f>D105/D101*100</f>
        <v>8.268950558099986</v>
      </c>
      <c r="F105" s="96">
        <f t="shared" si="15"/>
        <v>58.997359260593285</v>
      </c>
      <c r="G105" s="96">
        <f t="shared" si="12"/>
        <v>47.41072634320467</v>
      </c>
      <c r="H105" s="96">
        <f>B105-D105</f>
        <v>341.5929999999971</v>
      </c>
      <c r="I105" s="96">
        <f t="shared" si="14"/>
        <v>545.1929999999966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158226.3</v>
      </c>
      <c r="E106" s="94">
        <f>D106/D149*100</f>
        <v>20.329522319818565</v>
      </c>
      <c r="F106" s="94">
        <f>D106/B106*100</f>
        <v>93.26537841943228</v>
      </c>
      <c r="G106" s="94">
        <f t="shared" si="12"/>
        <v>84.70653422094452</v>
      </c>
      <c r="H106" s="94">
        <f t="shared" si="13"/>
        <v>11425.399999999994</v>
      </c>
      <c r="I106" s="94">
        <f t="shared" si="14"/>
        <v>28567.20000000001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</f>
        <v>1072.9000000000003</v>
      </c>
      <c r="E107" s="6">
        <f>D107/D106*100</f>
        <v>0.6780794343291857</v>
      </c>
      <c r="F107" s="6">
        <f t="shared" si="15"/>
        <v>66.49519677719246</v>
      </c>
      <c r="G107" s="6">
        <f t="shared" si="12"/>
        <v>54.70630226392006</v>
      </c>
      <c r="H107" s="6">
        <f aca="true" t="shared" si="16" ref="H107:H147">B107-D107</f>
        <v>540.5999999999997</v>
      </c>
      <c r="I107" s="6">
        <f t="shared" si="14"/>
        <v>888.2999999999997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0.31530788497234663</v>
      </c>
      <c r="F109" s="6">
        <f>D109/B109*100</f>
        <v>64.34098529791076</v>
      </c>
      <c r="G109" s="6">
        <f t="shared" si="12"/>
        <v>55.20026554547467</v>
      </c>
      <c r="H109" s="6">
        <f t="shared" si="16"/>
        <v>276.49999999999994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0.019465790453293795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5.5+5.4+5.5+5.5+5.5+5.5-0.1+2.7+0.1+2.7+5.5+5.5+2.7</f>
        <v>52.00000000000001</v>
      </c>
      <c r="E112" s="6">
        <f>D112/D106*100</f>
        <v>0.032864321544522</v>
      </c>
      <c r="F112" s="6">
        <f t="shared" si="15"/>
        <v>92.52669039145908</v>
      </c>
      <c r="G112" s="6">
        <f t="shared" si="12"/>
        <v>77.1513353115727</v>
      </c>
      <c r="H112" s="6">
        <f t="shared" si="16"/>
        <v>4.199999999999996</v>
      </c>
      <c r="I112" s="6">
        <f t="shared" si="14"/>
        <v>15.399999999999999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</f>
        <v>1106.3000000000004</v>
      </c>
      <c r="E113" s="6">
        <f>D113/D106*100</f>
        <v>0.6991884408597057</v>
      </c>
      <c r="F113" s="6">
        <f t="shared" si="15"/>
        <v>87.59996832686676</v>
      </c>
      <c r="G113" s="6">
        <f t="shared" si="12"/>
        <v>72.18923327895598</v>
      </c>
      <c r="H113" s="6">
        <f t="shared" si="16"/>
        <v>156.59999999999968</v>
      </c>
      <c r="I113" s="6">
        <f t="shared" si="14"/>
        <v>426.1999999999996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0.022752222607746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</f>
        <v>82.6</v>
      </c>
      <c r="E116" s="6">
        <f>D116/D106*100</f>
        <v>0.05220371076110608</v>
      </c>
      <c r="F116" s="6">
        <f>D116/B116*100</f>
        <v>33.686786296900486</v>
      </c>
      <c r="G116" s="6">
        <f t="shared" si="12"/>
        <v>33.686786296900486</v>
      </c>
      <c r="H116" s="6">
        <f t="shared" si="16"/>
        <v>162.6</v>
      </c>
      <c r="I116" s="6">
        <f t="shared" si="14"/>
        <v>162.6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1.6+18.3+17.8+0.8+2.2+4+0.6+16.7+3.7+3.6+16.7+3.4+1.3+16.7+2.9+0.8+16.7+0.1+0.8+1.3+16.7+3.7+1.1+1.1+3.7+16.7+0.8+3+0.3+0.6+16.7</f>
        <v>194.39999999999998</v>
      </c>
      <c r="E117" s="6">
        <f>D117/D106*100</f>
        <v>0.12286200208182836</v>
      </c>
      <c r="F117" s="6">
        <f t="shared" si="15"/>
        <v>98.58012170385395</v>
      </c>
      <c r="G117" s="6">
        <f t="shared" si="12"/>
        <v>80.49689440993788</v>
      </c>
      <c r="H117" s="6">
        <f t="shared" si="16"/>
        <v>2.8000000000000114</v>
      </c>
      <c r="I117" s="6">
        <f t="shared" si="14"/>
        <v>47.10000000000002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99.93351063829786</v>
      </c>
      <c r="G118" s="1">
        <f t="shared" si="12"/>
        <v>79.98935604044703</v>
      </c>
      <c r="H118" s="1">
        <f t="shared" si="16"/>
        <v>0.10000000000002274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0.2833283720847925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1209-117-90.4</f>
        <v>1001.6</v>
      </c>
      <c r="C120" s="60">
        <f>628+70+553-88+88</f>
        <v>1251</v>
      </c>
      <c r="D120" s="83">
        <f>110.6+553+71.8+70.5</f>
        <v>805.9</v>
      </c>
      <c r="E120" s="19">
        <f>D120/D106*100</f>
        <v>0.5093337833217361</v>
      </c>
      <c r="F120" s="6">
        <f t="shared" si="15"/>
        <v>80.46126198083067</v>
      </c>
      <c r="G120" s="6">
        <f t="shared" si="12"/>
        <v>64.42046362909673</v>
      </c>
      <c r="H120" s="6">
        <f t="shared" si="16"/>
        <v>195.70000000000005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1.635063197458324</v>
      </c>
      <c r="F123" s="6">
        <f t="shared" si="15"/>
        <v>99.93819291536295</v>
      </c>
      <c r="G123" s="6">
        <f t="shared" si="12"/>
        <v>88.18256186515782</v>
      </c>
      <c r="H123" s="6">
        <f t="shared" si="16"/>
        <v>1.5999999999994543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0.08209760324295014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0.0012640123670969998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0.0158001545887125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3+3+4.9+21.9-0.1+12.2+1.6+6.9+7.8+0.7+8.4+2.4+5+2.4+0.1+5.6+2.4+0.1+5+2.4+578.6+30.5+2.4+19.2+2.4+0.3+0.9+4.2+55.2+2.8</f>
        <v>792.2</v>
      </c>
      <c r="E127" s="19">
        <f>D127/D106*100</f>
        <v>0.5006752986071217</v>
      </c>
      <c r="F127" s="6">
        <f t="shared" si="15"/>
        <v>97.41760944417118</v>
      </c>
      <c r="G127" s="6">
        <f t="shared" si="12"/>
        <v>96.22251913032918</v>
      </c>
      <c r="H127" s="6">
        <f t="shared" si="16"/>
        <v>21</v>
      </c>
      <c r="I127" s="6">
        <f t="shared" si="14"/>
        <v>31.09999999999991</v>
      </c>
    </row>
    <row r="128" spans="1:9" s="39" customFormat="1" ht="18">
      <c r="A128" s="29" t="s">
        <v>121</v>
      </c>
      <c r="B128" s="81">
        <v>701.3</v>
      </c>
      <c r="C128" s="51">
        <v>706.8</v>
      </c>
      <c r="D128" s="82">
        <f>698.5</f>
        <v>698.5</v>
      </c>
      <c r="E128" s="1"/>
      <c r="F128" s="1">
        <f>D128/B128*100</f>
        <v>99.60074148010838</v>
      </c>
      <c r="G128" s="1">
        <f t="shared" si="12"/>
        <v>98.82569326542162</v>
      </c>
      <c r="H128" s="1">
        <f t="shared" si="16"/>
        <v>2.7999999999999545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8.7+23.6+6.2+5.1+38.5+4.6+4.8+8.6+12.9+2.8+0.1+16.3+3+2.5+6.2-0.2+39.7+9.9+9.5+37.2+8.4+10.6+4.5+4.6+8.4+6.1+57.4+4.4+6.7+28+9.4+8.7+4.9+9.5+4.4+8.6+6.7</f>
        <v>431.2999999999999</v>
      </c>
      <c r="E129" s="19">
        <f>D129/D106*100</f>
        <v>0.27258426696446797</v>
      </c>
      <c r="F129" s="6">
        <f t="shared" si="15"/>
        <v>70.130081300813</v>
      </c>
      <c r="G129" s="6">
        <f t="shared" si="12"/>
        <v>66.35384615384613</v>
      </c>
      <c r="H129" s="6">
        <f t="shared" si="16"/>
        <v>183.7000000000001</v>
      </c>
      <c r="I129" s="6">
        <f t="shared" si="14"/>
        <v>218.7000000000001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0.024016234974842995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59.9+7.6+10.7+6.3+5.3+38.1+4+0.1+1.7+3.6+39.2+1.5+0.1+12.4+0.1+5.1+12+1.3+0.1+10.3</f>
        <v>219.4</v>
      </c>
      <c r="E135" s="19">
        <f>D135/D106*100</f>
        <v>0.13866215667054088</v>
      </c>
      <c r="F135" s="6">
        <f t="shared" si="15"/>
        <v>72.0999014130792</v>
      </c>
      <c r="G135" s="6">
        <f>D135/C135*100</f>
        <v>72.0999014130792</v>
      </c>
      <c r="H135" s="6">
        <f t="shared" si="16"/>
        <v>84.9</v>
      </c>
      <c r="I135" s="6">
        <f t="shared" si="14"/>
        <v>84.9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7.6+0.3+4.8+38.1+4+0.1+0.1+0.1+8.5+0.1+12+0.1+6.3</f>
        <v>82.1</v>
      </c>
      <c r="E136" s="1">
        <f>D136/D135*100</f>
        <v>37.42023701002735</v>
      </c>
      <c r="F136" s="1">
        <f t="shared" si="15"/>
        <v>87.15498938428874</v>
      </c>
      <c r="G136" s="1">
        <f>D136/C136*100</f>
        <v>87.15498938428874</v>
      </c>
      <c r="H136" s="1">
        <f t="shared" si="16"/>
        <v>12.100000000000009</v>
      </c>
      <c r="I136" s="1">
        <f t="shared" si="14"/>
        <v>12.100000000000009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</f>
        <v>804.1</v>
      </c>
      <c r="E137" s="19">
        <f>D137/D106*100</f>
        <v>0.5081961721913487</v>
      </c>
      <c r="F137" s="6">
        <f t="shared" si="15"/>
        <v>95.14850313572359</v>
      </c>
      <c r="G137" s="6">
        <f t="shared" si="12"/>
        <v>77.2059529524724</v>
      </c>
      <c r="H137" s="6">
        <f t="shared" si="16"/>
        <v>41</v>
      </c>
      <c r="I137" s="6">
        <f t="shared" si="14"/>
        <v>237.39999999999998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21.9+39.7+0.1+6.1+19+41-0.1+21.3+43.3+8.5+32.3+32.1+41.5+4.2+33.1+25.6+47+0.1+25.6+53.3+26.2+48.5+0.4+43.2+40.8+42.8+4</f>
        <v>701.5000000000001</v>
      </c>
      <c r="E138" s="1">
        <f>D138/D137*100</f>
        <v>87.24039298594704</v>
      </c>
      <c r="F138" s="1">
        <f aca="true" t="shared" si="17" ref="F138:F146">D138/B138*100</f>
        <v>95.33840717586303</v>
      </c>
      <c r="G138" s="1">
        <f t="shared" si="12"/>
        <v>78.37988826815644</v>
      </c>
      <c r="H138" s="1">
        <f t="shared" si="16"/>
        <v>34.29999999999984</v>
      </c>
      <c r="I138" s="1">
        <f t="shared" si="14"/>
        <v>193.4999999999999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2.798159432906355</v>
      </c>
      <c r="F139" s="1">
        <f t="shared" si="17"/>
        <v>91.09311740890689</v>
      </c>
      <c r="G139" s="1">
        <f>D139/C139*100</f>
        <v>62.849162011173185</v>
      </c>
      <c r="H139" s="1">
        <f t="shared" si="16"/>
        <v>2.1999999999999993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0.1264012367097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1000+463.5</f>
        <v>1463.5</v>
      </c>
      <c r="E141" s="19">
        <f>D141/D106*100</f>
        <v>0.9249410496232296</v>
      </c>
      <c r="F141" s="112">
        <f>D141/B141*100</f>
        <v>75.9470679813181</v>
      </c>
      <c r="G141" s="6">
        <f t="shared" si="12"/>
        <v>53.66703337000367</v>
      </c>
      <c r="H141" s="6">
        <f t="shared" si="16"/>
        <v>463.5</v>
      </c>
      <c r="I141" s="6">
        <f t="shared" si="14"/>
        <v>1263.5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</f>
        <v>6495.799999999998</v>
      </c>
      <c r="E142" s="19">
        <f>D142/D106*100</f>
        <v>4.1053857670943446</v>
      </c>
      <c r="F142" s="112">
        <f t="shared" si="17"/>
        <v>49.586259541984724</v>
      </c>
      <c r="G142" s="6">
        <f t="shared" si="12"/>
        <v>41.908387096774184</v>
      </c>
      <c r="H142" s="6">
        <f t="shared" si="16"/>
        <v>6604.200000000002</v>
      </c>
      <c r="I142" s="6">
        <f t="shared" si="14"/>
        <v>9004.2</v>
      </c>
    </row>
    <row r="143" spans="1:9" s="2" customFormat="1" ht="18.75">
      <c r="A143" s="23" t="s">
        <v>111</v>
      </c>
      <c r="B143" s="80">
        <f>3802+117+90.4</f>
        <v>4009.4</v>
      </c>
      <c r="C143" s="60">
        <f>6082.6-959.5+20</f>
        <v>5143.1</v>
      </c>
      <c r="D143" s="83">
        <f>626.1+43.8+40.3+236+112.9+11.4-0.1+68.6+570.3+22.4+44.4+39.9+585.7+199.1+14+103.1+2.3+286.9+158.5+66.9+234.3+82.1+59.7+189.8+90.4</f>
        <v>3888.8000000000006</v>
      </c>
      <c r="E143" s="19">
        <f>D143/D106*100</f>
        <v>2.457745646583407</v>
      </c>
      <c r="F143" s="112">
        <f t="shared" si="17"/>
        <v>96.99206863869907</v>
      </c>
      <c r="G143" s="6">
        <f t="shared" si="12"/>
        <v>75.61198498959773</v>
      </c>
      <c r="H143" s="6">
        <f t="shared" si="16"/>
        <v>120.59999999999945</v>
      </c>
      <c r="I143" s="6">
        <f t="shared" si="14"/>
        <v>1254.2999999999997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3.970262845051676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0.34014572798580267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</f>
        <v>112066.4</v>
      </c>
      <c r="E146" s="19">
        <f>D146/D106*100</f>
        <v>70.8266577680196</v>
      </c>
      <c r="F146" s="6">
        <f t="shared" si="17"/>
        <v>100</v>
      </c>
      <c r="G146" s="6">
        <f t="shared" si="12"/>
        <v>98.74570336214938</v>
      </c>
      <c r="H146" s="6">
        <f t="shared" si="16"/>
        <v>0</v>
      </c>
      <c r="I146" s="6">
        <f t="shared" si="14"/>
        <v>1423.500000000029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</f>
        <v>17934.5</v>
      </c>
      <c r="E147" s="19">
        <f>D147/D106*100</f>
        <v>11.33471489885057</v>
      </c>
      <c r="F147" s="6">
        <f t="shared" si="15"/>
        <v>96.66630733574085</v>
      </c>
      <c r="G147" s="6">
        <f t="shared" si="12"/>
        <v>80.55597976948714</v>
      </c>
      <c r="H147" s="6">
        <f t="shared" si="16"/>
        <v>618.5</v>
      </c>
      <c r="I147" s="6">
        <f t="shared" si="14"/>
        <v>4328.9000000000015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165044.00699999998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778308.0069999998</v>
      </c>
      <c r="E149" s="38">
        <v>100</v>
      </c>
      <c r="F149" s="3">
        <f>D149/B149*100</f>
        <v>94.11167880908049</v>
      </c>
      <c r="G149" s="3">
        <f aca="true" t="shared" si="18" ref="G149:G155">D149/C149*100</f>
        <v>78.89587129370358</v>
      </c>
      <c r="H149" s="3">
        <f aca="true" t="shared" si="19" ref="H149:H155">B149-D149</f>
        <v>48696.69300000032</v>
      </c>
      <c r="I149" s="3">
        <f aca="true" t="shared" si="20" ref="I149:I155">C149-D149</f>
        <v>208192.2930000003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450223.1</v>
      </c>
      <c r="E150" s="6">
        <f>D150/D149*100</f>
        <v>57.84639191049722</v>
      </c>
      <c r="F150" s="6">
        <f aca="true" t="shared" si="21" ref="F150:F161">D150/B150*100</f>
        <v>97.38480489970551</v>
      </c>
      <c r="G150" s="6">
        <f t="shared" si="18"/>
        <v>80.62437166537194</v>
      </c>
      <c r="H150" s="6">
        <f t="shared" si="19"/>
        <v>12090.399999999965</v>
      </c>
      <c r="I150" s="18">
        <f t="shared" si="20"/>
        <v>108197.5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74258.5</v>
      </c>
      <c r="C151" s="68">
        <f>C11+C23+C36+C55+C61+C91+C49+C139+C108+C111+C95+C136</f>
        <v>99878</v>
      </c>
      <c r="D151" s="68">
        <f>D11+D23+D36+D55+D61+D91+D49+D139+D108+D111+D95+D136</f>
        <v>61444.4</v>
      </c>
      <c r="E151" s="6">
        <f>D151/D149*100</f>
        <v>7.894612344647254</v>
      </c>
      <c r="F151" s="6">
        <f t="shared" si="21"/>
        <v>82.74392830450387</v>
      </c>
      <c r="G151" s="6">
        <f t="shared" si="18"/>
        <v>61.51945373355494</v>
      </c>
      <c r="H151" s="6">
        <f t="shared" si="19"/>
        <v>12814.099999999999</v>
      </c>
      <c r="I151" s="18">
        <f t="shared" si="20"/>
        <v>38433.6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18655</v>
      </c>
      <c r="E152" s="6">
        <f>D152/D149*100</f>
        <v>2.396866000634631</v>
      </c>
      <c r="F152" s="6">
        <f t="shared" si="21"/>
        <v>89.56434902009735</v>
      </c>
      <c r="G152" s="6">
        <f t="shared" si="18"/>
        <v>71.78672166916154</v>
      </c>
      <c r="H152" s="6">
        <f t="shared" si="19"/>
        <v>2173.600000000002</v>
      </c>
      <c r="I152" s="18">
        <f t="shared" si="20"/>
        <v>7331.700000000001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12737.699999999997</v>
      </c>
      <c r="C153" s="67">
        <f>C12+C24+C103+C62+C38+C92+C128</f>
        <v>14991.800000000001</v>
      </c>
      <c r="D153" s="67">
        <f>D12+D24+D103+D62+D38+D92+D128</f>
        <v>10434.199999999997</v>
      </c>
      <c r="E153" s="6">
        <f>D153/D149*100</f>
        <v>1.3406260639947394</v>
      </c>
      <c r="F153" s="6">
        <f t="shared" si="21"/>
        <v>81.91588748361164</v>
      </c>
      <c r="G153" s="6">
        <f t="shared" si="18"/>
        <v>69.59938099494389</v>
      </c>
      <c r="H153" s="6">
        <f t="shared" si="19"/>
        <v>2303.5</v>
      </c>
      <c r="I153" s="18">
        <f t="shared" si="20"/>
        <v>4557.600000000004</v>
      </c>
      <c r="K153" s="46"/>
      <c r="L153" s="102"/>
    </row>
    <row r="154" spans="1:12" ht="18.75">
      <c r="A154" s="23" t="s">
        <v>2</v>
      </c>
      <c r="B154" s="67">
        <f>B9+B21+B47+B53+B121</f>
        <v>10924.2</v>
      </c>
      <c r="C154" s="67">
        <f>C9+C21+C47+C53+C121</f>
        <v>13384.7</v>
      </c>
      <c r="D154" s="67">
        <f>D9+D21+D47+D53+D121</f>
        <v>9440.3</v>
      </c>
      <c r="E154" s="6">
        <f>D154/D149*100</f>
        <v>1.2129259772603114</v>
      </c>
      <c r="F154" s="6">
        <f t="shared" si="21"/>
        <v>86.41639662400907</v>
      </c>
      <c r="G154" s="6">
        <f t="shared" si="18"/>
        <v>70.5305311288262</v>
      </c>
      <c r="H154" s="6">
        <f t="shared" si="19"/>
        <v>1483.9000000000015</v>
      </c>
      <c r="I154" s="18">
        <f t="shared" si="20"/>
        <v>3944.4000000000015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245942.20000000013</v>
      </c>
      <c r="C155" s="67">
        <f>C149-C150-C151-C152-C153-C154</f>
        <v>273838.50000000006</v>
      </c>
      <c r="D155" s="67">
        <f>D149-D150-D151-D152-D153-D154</f>
        <v>228111.00699999975</v>
      </c>
      <c r="E155" s="6">
        <f>D155/D149*100</f>
        <v>29.30857770296584</v>
      </c>
      <c r="F155" s="6">
        <f t="shared" si="21"/>
        <v>92.74984406905348</v>
      </c>
      <c r="G155" s="43">
        <f t="shared" si="18"/>
        <v>83.30129145463465</v>
      </c>
      <c r="H155" s="6">
        <f t="shared" si="19"/>
        <v>17831.193000000378</v>
      </c>
      <c r="I155" s="6">
        <f t="shared" si="20"/>
        <v>45727.49300000031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</f>
        <v>10940.499999999996</v>
      </c>
      <c r="E157" s="15"/>
      <c r="F157" s="6">
        <f t="shared" si="21"/>
        <v>45.1569897266352</v>
      </c>
      <c r="G157" s="6">
        <f aca="true" t="shared" si="22" ref="G157:G166">D157/C157*100</f>
        <v>42.52337901602132</v>
      </c>
      <c r="H157" s="6">
        <f>B157-D157</f>
        <v>13287.200000000004</v>
      </c>
      <c r="I157" s="6">
        <f aca="true" t="shared" si="23" ref="I157:I166">C157-D157</f>
        <v>14787.7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</f>
        <v>6197.7</v>
      </c>
      <c r="E158" s="6"/>
      <c r="F158" s="6">
        <f t="shared" si="21"/>
        <v>36.601094896976925</v>
      </c>
      <c r="G158" s="6">
        <f t="shared" si="22"/>
        <v>32.38595391127136</v>
      </c>
      <c r="H158" s="6">
        <f aca="true" t="shared" si="24" ref="H158:H165">B158-D158</f>
        <v>10735.399999999998</v>
      </c>
      <c r="I158" s="6">
        <f t="shared" si="23"/>
        <v>12939.3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</f>
        <v>71849.8</v>
      </c>
      <c r="E159" s="6"/>
      <c r="F159" s="6">
        <f t="shared" si="21"/>
        <v>35.17986090573827</v>
      </c>
      <c r="G159" s="6">
        <f t="shared" si="22"/>
        <v>34.10838950037835</v>
      </c>
      <c r="H159" s="6">
        <f t="shared" si="24"/>
        <v>132385.8</v>
      </c>
      <c r="I159" s="6">
        <f t="shared" si="23"/>
        <v>138801.60000000003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5.2+5.1+225.1+114.9+40.2+5.2+4.6+89.9+13.6+4.1+10.7+98.5+1634+39+1.7-40.2+1.3+4.6+3.7+91+4.8+917.9+24.9+175.1</f>
        <v>3474.9000000000005</v>
      </c>
      <c r="E161" s="19"/>
      <c r="F161" s="6">
        <f t="shared" si="21"/>
        <v>25.792731807250384</v>
      </c>
      <c r="G161" s="6">
        <f t="shared" si="22"/>
        <v>25.406144442657236</v>
      </c>
      <c r="H161" s="6">
        <f t="shared" si="24"/>
        <v>9997.5</v>
      </c>
      <c r="I161" s="6">
        <f t="shared" si="23"/>
        <v>10202.5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876475.2069999998</v>
      </c>
      <c r="E166" s="25"/>
      <c r="F166" s="3">
        <f>D166/B166*100</f>
        <v>80.14566230079146</v>
      </c>
      <c r="G166" s="3">
        <f t="shared" si="22"/>
        <v>69.35562073770353</v>
      </c>
      <c r="H166" s="3">
        <f>B166-D166</f>
        <v>217127.59300000023</v>
      </c>
      <c r="I166" s="3">
        <f t="shared" si="23"/>
        <v>387265.49300000037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778308.0069999998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778308.0069999998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2015-10-29T06:07:54Z</dcterms:modified>
  <cp:category/>
  <cp:version/>
  <cp:contentType/>
  <cp:contentStatus/>
</cp:coreProperties>
</file>